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beria.gs.umt.edu\SpecialPermission$\rtc_2018\R8 - VR SE Guide\SE Online Modules\A_A_REVISED_JAN_2021\Chapter 7_Financial Plan\Worksheets\Cash Flow\"/>
    </mc:Choice>
  </mc:AlternateContent>
  <xr:revisionPtr revIDLastSave="0" documentId="13_ncr:1_{8EAEACC6-C149-45FC-B982-4025B340F00D}" xr6:coauthVersionLast="36" xr6:coauthVersionMax="36" xr10:uidLastSave="{00000000-0000-0000-0000-000000000000}"/>
  <bookViews>
    <workbookView xWindow="0" yWindow="0" windowWidth="20970" windowHeight="7380" xr2:uid="{3383EDD5-5654-43C7-B6E6-192D35C4BEFF}"/>
  </bookViews>
  <sheets>
    <sheet name="Gary's Cash Flow Statement" sheetId="1" r:id="rId1"/>
  </sheets>
  <definedNames>
    <definedName name="_xlnm.Print_Titles" localSheetId="0">'Gary''s Cash Flow Statement'!$26:$26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N55" i="1" l="1"/>
  <c r="N54" i="1"/>
  <c r="N53" i="1"/>
  <c r="N52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29" i="1"/>
  <c r="N28" i="1"/>
  <c r="N33" i="1"/>
  <c r="N32" i="1"/>
  <c r="N31" i="1"/>
  <c r="M34" i="1" l="1"/>
  <c r="L34" i="1"/>
  <c r="K34" i="1"/>
  <c r="J34" i="1"/>
  <c r="I34" i="1"/>
  <c r="H34" i="1"/>
  <c r="G34" i="1"/>
  <c r="F34" i="1"/>
  <c r="E34" i="1"/>
  <c r="D34" i="1"/>
  <c r="C34" i="1"/>
  <c r="N34" i="1" l="1"/>
  <c r="M56" i="1"/>
  <c r="L56" i="1"/>
  <c r="K56" i="1"/>
  <c r="J56" i="1"/>
  <c r="I56" i="1"/>
  <c r="H56" i="1"/>
  <c r="G56" i="1"/>
  <c r="F56" i="1"/>
  <c r="E56" i="1"/>
  <c r="D56" i="1"/>
  <c r="C56" i="1"/>
  <c r="M51" i="1"/>
  <c r="L51" i="1"/>
  <c r="K51" i="1"/>
  <c r="J51" i="1"/>
  <c r="I51" i="1"/>
  <c r="H51" i="1"/>
  <c r="G51" i="1"/>
  <c r="F51" i="1"/>
  <c r="E51" i="1"/>
  <c r="D51" i="1"/>
  <c r="C51" i="1"/>
  <c r="M30" i="1"/>
  <c r="L30" i="1"/>
  <c r="K30" i="1"/>
  <c r="J30" i="1"/>
  <c r="I30" i="1"/>
  <c r="H30" i="1"/>
  <c r="G30" i="1"/>
  <c r="F30" i="1"/>
  <c r="E30" i="1"/>
  <c r="D30" i="1"/>
  <c r="C30" i="1"/>
  <c r="B56" i="1"/>
  <c r="B51" i="1"/>
  <c r="J57" i="1" l="1"/>
  <c r="J58" i="1" s="1"/>
  <c r="B57" i="1"/>
  <c r="K57" i="1"/>
  <c r="K58" i="1" s="1"/>
  <c r="G57" i="1"/>
  <c r="G58" i="1" s="1"/>
  <c r="M57" i="1"/>
  <c r="M58" i="1" s="1"/>
  <c r="C57" i="1"/>
  <c r="C58" i="1" s="1"/>
  <c r="H57" i="1"/>
  <c r="H58" i="1" s="1"/>
  <c r="D57" i="1"/>
  <c r="D58" i="1" s="1"/>
  <c r="F57" i="1"/>
  <c r="F58" i="1" s="1"/>
  <c r="L57" i="1"/>
  <c r="L58" i="1" s="1"/>
  <c r="N51" i="1"/>
  <c r="N56" i="1"/>
  <c r="I57" i="1"/>
  <c r="I58" i="1" s="1"/>
  <c r="E57" i="1"/>
  <c r="B30" i="1"/>
  <c r="N30" i="1" s="1"/>
  <c r="B58" i="1" l="1"/>
  <c r="B59" i="1" s="1"/>
  <c r="C27" i="1" s="1"/>
  <c r="C59" i="1" s="1"/>
  <c r="D27" i="1" s="1"/>
  <c r="D59" i="1" s="1"/>
  <c r="E27" i="1" s="1"/>
  <c r="N57" i="1"/>
  <c r="N58" i="1" s="1"/>
  <c r="E58" i="1"/>
  <c r="E59" i="1" l="1"/>
  <c r="F27" i="1" s="1"/>
  <c r="F59" i="1" s="1"/>
  <c r="G27" i="1" s="1"/>
  <c r="G59" i="1" s="1"/>
  <c r="H27" i="1" s="1"/>
  <c r="H59" i="1" s="1"/>
  <c r="I27" i="1" s="1"/>
  <c r="I59" i="1" s="1"/>
  <c r="J27" i="1" s="1"/>
  <c r="J59" i="1" s="1"/>
  <c r="K27" i="1" s="1"/>
  <c r="K59" i="1" s="1"/>
  <c r="L27" i="1" s="1"/>
  <c r="L59" i="1" s="1"/>
  <c r="M27" i="1" s="1"/>
  <c r="M59" i="1" s="1"/>
</calcChain>
</file>

<file path=xl/sharedStrings.xml><?xml version="1.0" encoding="utf-8"?>
<sst xmlns="http://schemas.openxmlformats.org/spreadsheetml/2006/main" count="74" uniqueCount="73">
  <si>
    <t>Cash Reserve</t>
  </si>
  <si>
    <t>Nov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</si>
  <si>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</si>
  <si>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</si>
  <si>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</si>
  <si>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</si>
  <si>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</si>
  <si>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</si>
  <si>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</si>
  <si>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</si>
  <si>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</si>
  <si>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</si>
  <si>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</si>
  <si>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NA</t>
  </si>
  <si>
    <t xml:space="preserve">Cash Flow: Gary's Gutter </t>
  </si>
  <si>
    <t>4. Estimate fixed operating costs to run your business for each month across the year.  This will include your start-up costs in the first month, and then recurring costs, such as monthly rent.</t>
  </si>
  <si>
    <t>5. Estimate other costs that fall outside your fixed operating costs such as loan repayments, an owner's draw, or taxes you might have to pay.</t>
  </si>
  <si>
    <t>Note: The table will automatically calculate your total receipts for each month (sales + other receipts)</t>
  </si>
  <si>
    <t>Yearly Total</t>
  </si>
  <si>
    <t>7. Monthly surplus or deficit will be automatically calculated by subtracting monthly total receipts from monthly total disbursements.</t>
  </si>
  <si>
    <t>Gary's beginning cash reserve is 10,000 (this includes personal savings, and grant from VR, and a small business loan).</t>
  </si>
  <si>
    <t>Gary's fixed costs are higher in the first month to cover his start up costs.  He has monthly payments for general supplies, storage rental, phone, advertising, printing, travel, truck, and misc.</t>
  </si>
  <si>
    <t>Gary pays website management and insurance twice per year, and accounting services one time per year to prepare his taxes.</t>
  </si>
  <si>
    <t>Gary also has some other expenses including equipment, quarterly taxes, a loan repayment, and owner's draw.</t>
  </si>
  <si>
    <t xml:space="preserve">Gary's variable operating costs in January are $2,500.  Because he invoices for payment, however, his receipts of $5000 are paid over the following two months ($2500 in Feb and $2500 in March). </t>
  </si>
  <si>
    <t xml:space="preserve">Gary's costs of goods sold increase in May - December to account for a growing number of  customers. </t>
  </si>
  <si>
    <t>2. List your estimated sales and other receipts for each month (use estimates from your sales forefast worksheet) in the receipts section</t>
  </si>
  <si>
    <t>Directions: Filling in a Cash Flow Statement</t>
  </si>
  <si>
    <t>Gary's Cash Flow:</t>
  </si>
  <si>
    <t>Financial Lables</t>
  </si>
  <si>
    <t xml:space="preserve">1. First, list your starting cash reserve in the first month of the worksheet (in the cash reserve row).  </t>
  </si>
  <si>
    <t xml:space="preserve">Note: You can change the names of the fixed operating costs items to match your business </t>
  </si>
  <si>
    <t>Total Receipts - Calculated</t>
  </si>
  <si>
    <t>Total Variable Costs (Costs of Goods Sold) - Calculated</t>
  </si>
  <si>
    <t>Total Other Expenses - Calculated</t>
  </si>
  <si>
    <t>Gary does not have any receipts in January, but his total disbursements are $8,869.</t>
  </si>
  <si>
    <t>Once he subtracts his total disbursements from his cash reserve, he has $1,131 left over (ending cash).  This is his new cash reserve for February.</t>
  </si>
  <si>
    <t>Labor (variable cost)</t>
  </si>
  <si>
    <t>Materials and supplies (variable cost)</t>
  </si>
  <si>
    <t>Other (i.e. shipping costs; variable cost)</t>
  </si>
  <si>
    <t>General supplies (fixed cost)</t>
  </si>
  <si>
    <t>Storage Rental (fixed cost)</t>
  </si>
  <si>
    <t>Phone (fixed cost)</t>
  </si>
  <si>
    <t>Website management (fixed cost)</t>
  </si>
  <si>
    <t>Advertising (fixed cost)</t>
  </si>
  <si>
    <t>Printing (fixed cost)</t>
  </si>
  <si>
    <t>Vehicle Insurance (fixed cost)</t>
  </si>
  <si>
    <t>Property Insurance (fixed cost)</t>
  </si>
  <si>
    <t>Legal services (fixed cost)</t>
  </si>
  <si>
    <t>Accounting services (fixed cost)</t>
  </si>
  <si>
    <t>Travel costs (fixed cost)</t>
  </si>
  <si>
    <t>Licenses (fixed cost)</t>
  </si>
  <si>
    <t>Dues and subscriptions (fixed cost)</t>
  </si>
  <si>
    <t>Bonding (fixed cost)</t>
  </si>
  <si>
    <t>Truck expenses (fixed cost)</t>
  </si>
  <si>
    <t>Miscellaneous (fixed cost)</t>
  </si>
  <si>
    <t>Business loan payment (other expense)</t>
  </si>
  <si>
    <t>Capital expenditures (other expense)</t>
  </si>
  <si>
    <t>Owner's draw (other expense)</t>
  </si>
  <si>
    <t>Quarterly taxes (other expense)</t>
  </si>
  <si>
    <t>Total Fixed Operating Costs - Calculated</t>
  </si>
  <si>
    <t>Total Disbursements (Variable + Fixed + Other Costs) - Calculated</t>
  </si>
  <si>
    <t>Surplus or Deficit (Receipts - Total Disbursements) - Calculated</t>
  </si>
  <si>
    <t>Ending Cash (Cash Reserve + Surplus/Deficit) - Calculated</t>
  </si>
  <si>
    <t>Sales (receipts)</t>
  </si>
  <si>
    <t>Other (receipts)</t>
  </si>
  <si>
    <t>Note: All other months will be automatically calculated based on the last months ending cash cash (see very bottom of worksheet)</t>
  </si>
  <si>
    <t>3. Based on your projected sales, fill in estimates of your monthly variable costs (costs of goods sold).</t>
  </si>
  <si>
    <t>Note: The table will automatically calcultate your total variable costs for each month (labor + materials and supplies + other)</t>
  </si>
  <si>
    <t>Note: The table will automoatically calculate your total fixed operating costs for each month</t>
  </si>
  <si>
    <t>6. Monthly total disbursemets will be automatically calculated by adding monthly variable costs, fixed operating costs, and  other costs.</t>
  </si>
  <si>
    <t>8. Monthly ending cash will be automatically calculated by combining the cash reserve and the monthly surplus or deficit.  If there was a surplus, you will have increased ending cash for the next months cash reserve.</t>
  </si>
  <si>
    <t>9. The ending cash balance will become the starting cash balance for the following month (this is automatically carried forward for you in the worksheet)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</si>
</sst>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Alignment="0" applyProtection="0"/>
    <xf numFmtId="0" fontId="4" fillId="0" borderId="1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0" xfId="0" applyFill="1"/>
    <xf numFmtId="164" fontId="0" fillId="0" borderId="0" xfId="1" applyNumberFormat="1" applyFont="1"/>
    <xf numFmtId="164" fontId="0" fillId="0" borderId="0" xfId="0" applyNumberFormat="1"/>
    <xf numFmtId="0" fontId="0" fillId="0" borderId="0" xfId="0" applyFont="1"/>
    <xf numFmtId="0" fontId="2" fillId="0" borderId="0" xfId="0" applyFont="1" applyAlignment="1">
      <alignment horizontal="center"/>
    </xf>
    <xf numFmtId="0" fontId="5" fillId="3" borderId="0" xfId="4" applyFont="1" applyFill="1"/>
    <xf numFmtId="0" fontId="2" fillId="3" borderId="0" xfId="0" applyFont="1" applyFill="1"/>
    <xf numFmtId="0" fontId="6" fillId="2" borderId="0" xfId="0" applyFont="1" applyFill="1"/>
    <xf numFmtId="164" fontId="2" fillId="2" borderId="0" xfId="1" applyNumberFormat="1" applyFont="1" applyFill="1"/>
    <xf numFmtId="164" fontId="2" fillId="2" borderId="0" xfId="0" applyNumberFormat="1" applyFont="1" applyFill="1"/>
    <xf numFmtId="0" fontId="0" fillId="0" borderId="0" xfId="0" applyAlignment="1">
      <alignment horizontal="right"/>
    </xf>
    <xf numFmtId="0" fontId="2" fillId="2" borderId="0" xfId="0" applyFont="1" applyFill="1"/>
    <xf numFmtId="164" fontId="2" fillId="3" borderId="0" xfId="1" applyNumberFormat="1" applyFont="1" applyFill="1"/>
    <xf numFmtId="0" fontId="2" fillId="3" borderId="0" xfId="0" applyFont="1" applyFill="1" applyAlignment="1">
      <alignment horizontal="right"/>
    </xf>
    <xf numFmtId="164" fontId="6" fillId="3" borderId="0" xfId="1" applyNumberFormat="1" applyFont="1" applyFill="1"/>
    <xf numFmtId="164" fontId="6" fillId="3" borderId="0" xfId="0" applyNumberFormat="1" applyFont="1" applyFill="1"/>
    <xf numFmtId="164" fontId="2" fillId="3" borderId="0" xfId="0" applyNumberFormat="1" applyFont="1" applyFill="1"/>
    <xf numFmtId="164" fontId="2" fillId="3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 vertical="top"/>
    </xf>
    <xf numFmtId="0" fontId="4" fillId="0" borderId="1" xfId="3" applyFill="1" applyAlignment="1">
      <alignment horizontal="left"/>
    </xf>
    <xf numFmtId="0" fontId="7" fillId="0" borderId="0" xfId="0" applyFont="1" applyFill="1" applyAlignment="1">
      <alignment horizontal="left"/>
    </xf>
    <xf numFmtId="0" fontId="3" fillId="0" borderId="0" xfId="2" applyAlignment="1">
      <alignment horizontal="left" vertical="top"/>
    </xf>
    <xf numFmtId="0" fontId="0" fillId="3" borderId="0" xfId="0" applyFont="1" applyFill="1"/>
    <xf numFmtId="0" fontId="7" fillId="3" borderId="0" xfId="0" applyFont="1" applyFill="1" applyAlignment="1">
      <alignment horizontal="left"/>
    </xf>
  </cellXfs>
  <cellStyles count="6">
    <cellStyle name="Currency" xfId="1" builtinId="4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5996F0-1375-4312-A76D-4A1967ADA300}" name="CashFlow" displayName="CashFlow" ref="A26:N59" totalsRowShown="0" headerRowDxfId="14" dataDxfId="13" dataCellStyle="Currency">
  <autoFilter ref="A26:N59" xr:uid="{86CCBD50-A19B-4C8E-86D5-D1F0E78BAA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67AAA7EC-D8EA-4706-BBB9-2DB26205988B}" name="Financial Lables" dataDxfId="12"/>
    <tableColumn id="2" xr3:uid="{A09A8A5D-F984-42D1-846C-3421A8A91797}" name="Jan" dataDxfId="11" dataCellStyle="Currency"/>
    <tableColumn id="3" xr3:uid="{A9DD00D2-0FE4-4F7A-9943-B0C623C9A005}" name="Feb" dataDxfId="10" dataCellStyle="Currency"/>
    <tableColumn id="4" xr3:uid="{0D218348-6373-4603-9943-D20FF826C5FA}" name="Mar" dataDxfId="9" dataCellStyle="Currency"/>
    <tableColumn id="5" xr3:uid="{5A0F17AE-DC1D-4F21-8D6B-8BA4A64B2356}" name="Apr" dataDxfId="8" dataCellStyle="Currency"/>
    <tableColumn id="6" xr3:uid="{7C8F5207-E8CC-4612-BA59-24263520F667}" name="May" dataDxfId="7" dataCellStyle="Currency"/>
    <tableColumn id="7" xr3:uid="{939B253D-3D5A-4B25-9A1B-2E9465377D73}" name="June" dataDxfId="6" dataCellStyle="Currency"/>
    <tableColumn id="8" xr3:uid="{C7C8BF8F-EA94-40CD-AA06-7A78FA436F15}" name="July" dataDxfId="5" dataCellStyle="Currency"/>
    <tableColumn id="9" xr3:uid="{1705743E-9E1A-4697-9908-BD779E3AF4A0}" name="Aug" dataDxfId="4" dataCellStyle="Currency"/>
    <tableColumn id="10" xr3:uid="{FC84BA89-4F3D-4D34-BA11-3473537A94F9}" name="Sept" dataDxfId="3" dataCellStyle="Currency"/>
    <tableColumn id="11" xr3:uid="{3B2F10B0-B04C-47E1-9523-BB646954253F}" name="Oct" dataDxfId="2" dataCellStyle="Currency"/>
    <tableColumn id="12" xr3:uid="{16462BED-0E31-4946-8E43-935EAE48817A}" name="Nov" dataDxfId="1" dataCellStyle="Currency"/>
    <tableColumn id="13" xr3:uid="{B9418316-AA40-453E-AF5F-711B68A8EC87}" name="Dec" dataDxfId="0" dataCellStyle="Currency"/>
    <tableColumn id="14" xr3:uid="{97672D4D-703A-4CA1-9F8E-18F9C7A19C67}" name="Yearly Total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15D48-D290-4C42-81C8-408DDF4B7F87}">
  <sheetPr>
    <pageSetUpPr fitToPage="1"/>
  </sheetPr>
  <dimension ref="A1:P67"/>
  <sheetViews>
    <sheetView tabSelected="1" topLeftCell="A13" workbookViewId="0">
      <selection activeCell="A26" sqref="A26:N26"/>
    </sheetView>
  </sheetViews>
  <sheetFormatPr defaultColWidth="0" defaultRowHeight="15" zeroHeight="1" x14ac:dyDescent="0.25"/>
  <cols>
    <col min="1" max="1" width="48.28515625" customWidth="1"/>
    <col min="2" max="13" width="10.7109375" customWidth="1"/>
    <col min="14" max="14" width="16.140625" customWidth="1"/>
    <col min="15" max="15" width="9.140625" hidden="1" customWidth="1"/>
    <col min="16" max="16" width="0" hidden="1" customWidth="1"/>
    <col min="17" max="16384" width="9.140625" hidden="1"/>
  </cols>
  <sheetData>
    <row r="1" spans="1:14" ht="38.25" customHeight="1" x14ac:dyDescent="0.25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5" customFormat="1" ht="21.75" thickBot="1" x14ac:dyDescent="0.4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24" customFormat="1" ht="16.5" thickTop="1" x14ac:dyDescent="0.25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s="24" customFormat="1" ht="15.75" x14ac:dyDescent="0.25">
      <c r="A4" s="25" t="s">
        <v>66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24" customFormat="1" ht="15.75" x14ac:dyDescent="0.25">
      <c r="A5" s="25" t="s">
        <v>26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s="24" customFormat="1" ht="15.75" x14ac:dyDescent="0.25">
      <c r="A6" s="25" t="s">
        <v>17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s="24" customFormat="1" ht="15.75" x14ac:dyDescent="0.25">
      <c r="A7" s="25" t="s">
        <v>67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s="24" customFormat="1" ht="15.75" x14ac:dyDescent="0.25">
      <c r="A8" s="25" t="s">
        <v>68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s="24" customFormat="1" ht="15.75" x14ac:dyDescent="0.25">
      <c r="A9" s="25" t="s">
        <v>15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24" customFormat="1" ht="15.75" x14ac:dyDescent="0.25">
      <c r="A10" s="25" t="s">
        <v>31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s="24" customFormat="1" ht="15.75" x14ac:dyDescent="0.25">
      <c r="A11" s="25" t="s">
        <v>69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s="24" customFormat="1" ht="15.75" x14ac:dyDescent="0.25">
      <c r="A12" s="25" t="s">
        <v>16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s="24" customFormat="1" ht="15.75" x14ac:dyDescent="0.25">
      <c r="A13" s="25" t="s">
        <v>70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s="24" customFormat="1" ht="15.75" x14ac:dyDescent="0.25">
      <c r="A14" s="25" t="s">
        <v>19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s="24" customFormat="1" ht="15.75" x14ac:dyDescent="0.25">
      <c r="A15" s="25" t="s">
        <v>71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s="24" customFormat="1" ht="15.75" x14ac:dyDescent="0.25">
      <c r="A16" s="25" t="s">
        <v>72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6" s="5" customFormat="1" ht="33" customHeight="1" thickBot="1" x14ac:dyDescent="0.4">
      <c r="A17" s="21" t="s">
        <v>28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6" s="5" customFormat="1" ht="16.5" thickTop="1" x14ac:dyDescent="0.25">
      <c r="A18" s="22" t="s">
        <v>20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6" s="5" customFormat="1" ht="15.75" x14ac:dyDescent="0.25">
      <c r="A19" s="22" t="s">
        <v>24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6" s="5" customFormat="1" ht="15.75" x14ac:dyDescent="0.25">
      <c r="A20" s="22" t="s">
        <v>25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6" s="5" customFormat="1" ht="15.75" x14ac:dyDescent="0.25">
      <c r="A21" s="22" t="s">
        <v>21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6" s="5" customFormat="1" ht="15.75" x14ac:dyDescent="0.25">
      <c r="A22" s="22" t="s">
        <v>22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6" s="5" customFormat="1" ht="15.75" x14ac:dyDescent="0.25">
      <c r="A23" s="22" t="s">
        <v>23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6" s="5" customFormat="1" ht="15.75" x14ac:dyDescent="0.25">
      <c r="A24" s="22" t="s">
        <v>35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6" ht="29.25" customHeight="1" x14ac:dyDescent="0.25">
      <c r="A25" s="20" t="s">
        <v>36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6" ht="30.75" customHeight="1" x14ac:dyDescent="0.25">
      <c r="A26" s="1" t="s">
        <v>29</v>
      </c>
      <c r="B26" s="6" t="s">
        <v>3</v>
      </c>
      <c r="C26" s="6" t="s">
        <v>4</v>
      </c>
      <c r="D26" s="6" t="s">
        <v>5</v>
      </c>
      <c r="E26" s="6" t="s">
        <v>6</v>
      </c>
      <c r="F26" s="6" t="s">
        <v>7</v>
      </c>
      <c r="G26" s="6" t="s">
        <v>8</v>
      </c>
      <c r="H26" s="6" t="s">
        <v>9</v>
      </c>
      <c r="I26" s="6" t="s">
        <v>10</v>
      </c>
      <c r="J26" s="6" t="s">
        <v>11</v>
      </c>
      <c r="K26" s="6" t="s">
        <v>12</v>
      </c>
      <c r="L26" s="6" t="s">
        <v>1</v>
      </c>
      <c r="M26" s="6" t="s">
        <v>2</v>
      </c>
      <c r="N26" s="6" t="s">
        <v>18</v>
      </c>
    </row>
    <row r="27" spans="1:16" ht="15.75" x14ac:dyDescent="0.25">
      <c r="A27" s="7" t="s">
        <v>0</v>
      </c>
      <c r="B27" s="14">
        <v>10000</v>
      </c>
      <c r="C27" s="14">
        <f>B59</f>
        <v>1131</v>
      </c>
      <c r="D27" s="14">
        <f t="shared" ref="D27:M27" si="0">C59</f>
        <v>382</v>
      </c>
      <c r="E27" s="14">
        <f t="shared" si="0"/>
        <v>633</v>
      </c>
      <c r="F27" s="14">
        <f t="shared" si="0"/>
        <v>2384</v>
      </c>
      <c r="G27" s="14">
        <f t="shared" si="0"/>
        <v>2592</v>
      </c>
      <c r="H27" s="14">
        <f t="shared" si="0"/>
        <v>2325</v>
      </c>
      <c r="I27" s="14">
        <f t="shared" si="0"/>
        <v>4058</v>
      </c>
      <c r="J27" s="14">
        <f t="shared" si="0"/>
        <v>7066</v>
      </c>
      <c r="K27" s="14">
        <f t="shared" si="0"/>
        <v>8049</v>
      </c>
      <c r="L27" s="14">
        <f t="shared" si="0"/>
        <v>11057</v>
      </c>
      <c r="M27" s="14">
        <f t="shared" si="0"/>
        <v>14065</v>
      </c>
      <c r="N27" s="15" t="s">
        <v>13</v>
      </c>
    </row>
    <row r="28" spans="1:16" x14ac:dyDescent="0.25">
      <c r="A28" s="12" t="s">
        <v>64</v>
      </c>
      <c r="B28" s="3">
        <v>0</v>
      </c>
      <c r="C28" s="3">
        <v>2500</v>
      </c>
      <c r="D28" s="3">
        <v>5000</v>
      </c>
      <c r="E28" s="3">
        <v>5000</v>
      </c>
      <c r="F28" s="3">
        <v>5000</v>
      </c>
      <c r="G28" s="3">
        <v>6250</v>
      </c>
      <c r="H28" s="3">
        <v>6875</v>
      </c>
      <c r="I28" s="3">
        <v>7500</v>
      </c>
      <c r="J28" s="3">
        <v>7500</v>
      </c>
      <c r="K28" s="3">
        <v>7500</v>
      </c>
      <c r="L28" s="3">
        <v>7500</v>
      </c>
      <c r="M28" s="3">
        <v>7500</v>
      </c>
      <c r="N28" s="4">
        <f t="shared" ref="N28:N34" si="1">SUM(B28:M28)</f>
        <v>68125</v>
      </c>
      <c r="O28" s="2"/>
      <c r="P28" s="2"/>
    </row>
    <row r="29" spans="1:16" x14ac:dyDescent="0.25">
      <c r="A29" s="12" t="s">
        <v>65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1"/>
        <v>0</v>
      </c>
      <c r="O29" s="2"/>
      <c r="P29" s="2"/>
    </row>
    <row r="30" spans="1:16" ht="15.75" x14ac:dyDescent="0.25">
      <c r="A30" s="7" t="s">
        <v>32</v>
      </c>
      <c r="B30" s="16">
        <f t="shared" ref="B30:M30" si="2">SUM(B28:B29)</f>
        <v>0</v>
      </c>
      <c r="C30" s="16">
        <f t="shared" si="2"/>
        <v>2500</v>
      </c>
      <c r="D30" s="16">
        <f t="shared" si="2"/>
        <v>5000</v>
      </c>
      <c r="E30" s="16">
        <f t="shared" si="2"/>
        <v>5000</v>
      </c>
      <c r="F30" s="16">
        <f t="shared" si="2"/>
        <v>5000</v>
      </c>
      <c r="G30" s="16">
        <f t="shared" si="2"/>
        <v>6250</v>
      </c>
      <c r="H30" s="16">
        <f t="shared" si="2"/>
        <v>6875</v>
      </c>
      <c r="I30" s="16">
        <f t="shared" si="2"/>
        <v>7500</v>
      </c>
      <c r="J30" s="16">
        <f t="shared" si="2"/>
        <v>7500</v>
      </c>
      <c r="K30" s="16">
        <f t="shared" si="2"/>
        <v>7500</v>
      </c>
      <c r="L30" s="16">
        <f t="shared" si="2"/>
        <v>7500</v>
      </c>
      <c r="M30" s="16">
        <f t="shared" si="2"/>
        <v>7500</v>
      </c>
      <c r="N30" s="17">
        <f t="shared" si="1"/>
        <v>68125</v>
      </c>
      <c r="O30" s="2"/>
      <c r="P30" s="2"/>
    </row>
    <row r="31" spans="1:16" x14ac:dyDescent="0.25">
      <c r="A31" s="12" t="s">
        <v>37</v>
      </c>
      <c r="B31" s="3">
        <v>1000</v>
      </c>
      <c r="C31" s="3">
        <v>1000</v>
      </c>
      <c r="D31" s="3">
        <v>1000</v>
      </c>
      <c r="E31" s="3">
        <v>1000</v>
      </c>
      <c r="F31" s="3">
        <v>1500</v>
      </c>
      <c r="G31" s="3">
        <v>1500</v>
      </c>
      <c r="H31" s="3">
        <v>1500</v>
      </c>
      <c r="I31" s="3">
        <v>1500</v>
      </c>
      <c r="J31" s="3">
        <v>1500</v>
      </c>
      <c r="K31" s="3">
        <v>1500</v>
      </c>
      <c r="L31" s="3">
        <v>1500</v>
      </c>
      <c r="M31" s="3">
        <v>1500</v>
      </c>
      <c r="N31" s="4">
        <f t="shared" si="1"/>
        <v>16000</v>
      </c>
    </row>
    <row r="32" spans="1:16" x14ac:dyDescent="0.25">
      <c r="A32" s="12" t="s">
        <v>38</v>
      </c>
      <c r="B32" s="3">
        <v>1225</v>
      </c>
      <c r="C32" s="3">
        <v>1225</v>
      </c>
      <c r="D32" s="3">
        <v>1225</v>
      </c>
      <c r="E32" s="3">
        <v>1225</v>
      </c>
      <c r="F32" s="3">
        <v>1835</v>
      </c>
      <c r="G32" s="3">
        <v>1835</v>
      </c>
      <c r="H32" s="3">
        <v>1835</v>
      </c>
      <c r="I32" s="3">
        <v>1835</v>
      </c>
      <c r="J32" s="3">
        <v>1835</v>
      </c>
      <c r="K32" s="3">
        <v>1835</v>
      </c>
      <c r="L32" s="3">
        <v>1835</v>
      </c>
      <c r="M32" s="3">
        <v>1835</v>
      </c>
      <c r="N32" s="4">
        <f t="shared" si="1"/>
        <v>19580</v>
      </c>
    </row>
    <row r="33" spans="1:14" x14ac:dyDescent="0.25">
      <c r="A33" s="12" t="s">
        <v>39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1"/>
        <v>0</v>
      </c>
    </row>
    <row r="34" spans="1:14" x14ac:dyDescent="0.25">
      <c r="A34" s="9" t="s">
        <v>33</v>
      </c>
      <c r="B34" s="10">
        <f>SUM(B31:B33)</f>
        <v>2225</v>
      </c>
      <c r="C34" s="10">
        <f t="shared" ref="C34:M34" si="3">SUM(C31:C33)</f>
        <v>2225</v>
      </c>
      <c r="D34" s="10">
        <f t="shared" si="3"/>
        <v>2225</v>
      </c>
      <c r="E34" s="10">
        <f t="shared" si="3"/>
        <v>2225</v>
      </c>
      <c r="F34" s="10">
        <f t="shared" si="3"/>
        <v>3335</v>
      </c>
      <c r="G34" s="10">
        <f t="shared" si="3"/>
        <v>3335</v>
      </c>
      <c r="H34" s="10">
        <f t="shared" si="3"/>
        <v>3335</v>
      </c>
      <c r="I34" s="10">
        <f t="shared" si="3"/>
        <v>3335</v>
      </c>
      <c r="J34" s="10">
        <f t="shared" si="3"/>
        <v>3335</v>
      </c>
      <c r="K34" s="10">
        <f t="shared" si="3"/>
        <v>3335</v>
      </c>
      <c r="L34" s="10">
        <f t="shared" si="3"/>
        <v>3335</v>
      </c>
      <c r="M34" s="10">
        <f t="shared" si="3"/>
        <v>3335</v>
      </c>
      <c r="N34" s="11">
        <f t="shared" si="1"/>
        <v>35580</v>
      </c>
    </row>
    <row r="35" spans="1:14" x14ac:dyDescent="0.25">
      <c r="A35" s="12" t="s">
        <v>40</v>
      </c>
      <c r="B35" s="3">
        <v>20</v>
      </c>
      <c r="C35" s="3">
        <v>20</v>
      </c>
      <c r="D35" s="3">
        <v>20</v>
      </c>
      <c r="E35" s="3">
        <v>20</v>
      </c>
      <c r="F35" s="3">
        <v>20</v>
      </c>
      <c r="G35" s="3">
        <v>20</v>
      </c>
      <c r="H35" s="3">
        <v>20</v>
      </c>
      <c r="I35" s="3">
        <v>20</v>
      </c>
      <c r="J35" s="3">
        <v>20</v>
      </c>
      <c r="K35" s="3">
        <v>20</v>
      </c>
      <c r="L35" s="3">
        <v>20</v>
      </c>
      <c r="M35" s="3">
        <v>20</v>
      </c>
      <c r="N35" s="4">
        <f t="shared" ref="N35:N51" si="4">SUM(B35:M35)</f>
        <v>240</v>
      </c>
    </row>
    <row r="36" spans="1:14" x14ac:dyDescent="0.25">
      <c r="A36" s="12" t="s">
        <v>41</v>
      </c>
      <c r="B36" s="3">
        <v>75</v>
      </c>
      <c r="C36" s="3">
        <v>75</v>
      </c>
      <c r="D36" s="3">
        <v>75</v>
      </c>
      <c r="E36" s="3">
        <v>75</v>
      </c>
      <c r="F36" s="3">
        <v>75</v>
      </c>
      <c r="G36" s="3">
        <v>75</v>
      </c>
      <c r="H36" s="3">
        <v>75</v>
      </c>
      <c r="I36" s="3">
        <v>75</v>
      </c>
      <c r="J36" s="3">
        <v>75</v>
      </c>
      <c r="K36" s="3">
        <v>75</v>
      </c>
      <c r="L36" s="3">
        <v>75</v>
      </c>
      <c r="M36" s="3">
        <v>75</v>
      </c>
      <c r="N36" s="4">
        <f t="shared" si="4"/>
        <v>900</v>
      </c>
    </row>
    <row r="37" spans="1:14" x14ac:dyDescent="0.25">
      <c r="A37" s="12" t="s">
        <v>42</v>
      </c>
      <c r="B37" s="3">
        <v>75</v>
      </c>
      <c r="C37" s="3">
        <v>30</v>
      </c>
      <c r="D37" s="3">
        <v>30</v>
      </c>
      <c r="E37" s="3">
        <v>30</v>
      </c>
      <c r="F37" s="3">
        <v>30</v>
      </c>
      <c r="G37" s="3">
        <v>30</v>
      </c>
      <c r="H37" s="3">
        <v>30</v>
      </c>
      <c r="I37" s="3">
        <v>30</v>
      </c>
      <c r="J37" s="3">
        <v>30</v>
      </c>
      <c r="K37" s="3">
        <v>30</v>
      </c>
      <c r="L37" s="3">
        <v>30</v>
      </c>
      <c r="M37" s="3">
        <v>30</v>
      </c>
      <c r="N37" s="4">
        <f t="shared" si="4"/>
        <v>405</v>
      </c>
    </row>
    <row r="38" spans="1:14" x14ac:dyDescent="0.25">
      <c r="A38" s="12" t="s">
        <v>43</v>
      </c>
      <c r="B38" s="3">
        <v>100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50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4">
        <f t="shared" si="4"/>
        <v>150</v>
      </c>
    </row>
    <row r="39" spans="1:14" x14ac:dyDescent="0.25">
      <c r="A39" s="12" t="s">
        <v>44</v>
      </c>
      <c r="B39" s="3">
        <v>25</v>
      </c>
      <c r="C39" s="3">
        <v>25</v>
      </c>
      <c r="D39" s="3">
        <v>25</v>
      </c>
      <c r="E39" s="3">
        <v>25</v>
      </c>
      <c r="F39" s="3">
        <v>55</v>
      </c>
      <c r="G39" s="3">
        <v>55</v>
      </c>
      <c r="H39" s="3">
        <v>55</v>
      </c>
      <c r="I39" s="3">
        <v>55</v>
      </c>
      <c r="J39" s="3">
        <v>55</v>
      </c>
      <c r="K39" s="3">
        <v>55</v>
      </c>
      <c r="L39" s="3">
        <v>55</v>
      </c>
      <c r="M39" s="3">
        <v>55</v>
      </c>
      <c r="N39" s="4">
        <f t="shared" si="4"/>
        <v>540</v>
      </c>
    </row>
    <row r="40" spans="1:14" x14ac:dyDescent="0.25">
      <c r="A40" s="12" t="s">
        <v>45</v>
      </c>
      <c r="B40" s="3">
        <v>25</v>
      </c>
      <c r="C40" s="3">
        <v>10</v>
      </c>
      <c r="D40" s="3">
        <v>10</v>
      </c>
      <c r="E40" s="3">
        <v>10</v>
      </c>
      <c r="F40" s="3">
        <v>10</v>
      </c>
      <c r="G40" s="3">
        <v>10</v>
      </c>
      <c r="H40" s="3">
        <v>10</v>
      </c>
      <c r="I40" s="3">
        <v>10</v>
      </c>
      <c r="J40" s="3">
        <v>10</v>
      </c>
      <c r="K40" s="3">
        <v>10</v>
      </c>
      <c r="L40" s="3">
        <v>10</v>
      </c>
      <c r="M40" s="3">
        <v>10</v>
      </c>
      <c r="N40" s="4">
        <f t="shared" si="4"/>
        <v>135</v>
      </c>
    </row>
    <row r="41" spans="1:14" x14ac:dyDescent="0.25">
      <c r="A41" s="12" t="s">
        <v>46</v>
      </c>
      <c r="B41" s="3">
        <v>400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400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4">
        <f t="shared" si="4"/>
        <v>800</v>
      </c>
    </row>
    <row r="42" spans="1:14" x14ac:dyDescent="0.25">
      <c r="A42" s="12" t="s">
        <v>47</v>
      </c>
      <c r="B42" s="3">
        <v>200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200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4">
        <f t="shared" si="4"/>
        <v>400</v>
      </c>
    </row>
    <row r="43" spans="1:14" x14ac:dyDescent="0.25">
      <c r="A43" s="12" t="s">
        <v>48</v>
      </c>
      <c r="B43" s="3">
        <v>200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4">
        <f t="shared" si="4"/>
        <v>200</v>
      </c>
    </row>
    <row r="44" spans="1:14" x14ac:dyDescent="0.25">
      <c r="A44" s="12" t="s">
        <v>49</v>
      </c>
      <c r="B44" s="3">
        <v>100</v>
      </c>
      <c r="C44" s="3">
        <v>0</v>
      </c>
      <c r="D44" s="3">
        <v>0</v>
      </c>
      <c r="E44" s="3">
        <v>0</v>
      </c>
      <c r="F44" s="3">
        <v>300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4">
        <f t="shared" si="4"/>
        <v>400</v>
      </c>
    </row>
    <row r="45" spans="1:14" x14ac:dyDescent="0.25">
      <c r="A45" s="12" t="s">
        <v>50</v>
      </c>
      <c r="B45" s="3">
        <v>80</v>
      </c>
      <c r="C45" s="3">
        <v>80</v>
      </c>
      <c r="D45" s="3">
        <v>80</v>
      </c>
      <c r="E45" s="3">
        <v>80</v>
      </c>
      <c r="F45" s="3">
        <v>158</v>
      </c>
      <c r="G45" s="3">
        <v>158</v>
      </c>
      <c r="H45" s="3">
        <v>158</v>
      </c>
      <c r="I45" s="3">
        <v>158</v>
      </c>
      <c r="J45" s="3">
        <v>158</v>
      </c>
      <c r="K45" s="3">
        <v>158</v>
      </c>
      <c r="L45" s="3">
        <v>158</v>
      </c>
      <c r="M45" s="3">
        <v>158</v>
      </c>
      <c r="N45" s="4">
        <f t="shared" si="4"/>
        <v>1584</v>
      </c>
    </row>
    <row r="46" spans="1:14" x14ac:dyDescent="0.25">
      <c r="A46" s="12" t="s">
        <v>51</v>
      </c>
      <c r="B46" s="3">
        <v>155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4">
        <f t="shared" si="4"/>
        <v>155</v>
      </c>
    </row>
    <row r="47" spans="1:14" x14ac:dyDescent="0.25">
      <c r="A47" s="12" t="s">
        <v>52</v>
      </c>
      <c r="B47" s="3">
        <v>35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4">
        <f t="shared" si="4"/>
        <v>35</v>
      </c>
    </row>
    <row r="48" spans="1:14" x14ac:dyDescent="0.25">
      <c r="A48" s="12" t="s">
        <v>53</v>
      </c>
      <c r="B48" s="3">
        <v>120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4">
        <f t="shared" si="4"/>
        <v>120</v>
      </c>
    </row>
    <row r="49" spans="1:16" x14ac:dyDescent="0.25">
      <c r="A49" s="12" t="s">
        <v>54</v>
      </c>
      <c r="B49" s="3">
        <v>75</v>
      </c>
      <c r="C49" s="3">
        <v>75</v>
      </c>
      <c r="D49" s="3">
        <v>75</v>
      </c>
      <c r="E49" s="3">
        <v>75</v>
      </c>
      <c r="F49" s="3">
        <v>100</v>
      </c>
      <c r="G49" s="3">
        <v>100</v>
      </c>
      <c r="H49" s="3">
        <v>100</v>
      </c>
      <c r="I49" s="3">
        <v>100</v>
      </c>
      <c r="J49" s="3">
        <v>100</v>
      </c>
      <c r="K49" s="3">
        <v>100</v>
      </c>
      <c r="L49" s="3">
        <v>100</v>
      </c>
      <c r="M49" s="3">
        <v>100</v>
      </c>
      <c r="N49" s="4">
        <f t="shared" si="4"/>
        <v>1100</v>
      </c>
    </row>
    <row r="50" spans="1:16" x14ac:dyDescent="0.25">
      <c r="A50" s="12" t="s">
        <v>55</v>
      </c>
      <c r="B50" s="3">
        <v>50</v>
      </c>
      <c r="C50" s="3">
        <v>50</v>
      </c>
      <c r="D50" s="3">
        <v>50</v>
      </c>
      <c r="E50" s="3">
        <v>50</v>
      </c>
      <c r="F50" s="3">
        <v>50</v>
      </c>
      <c r="G50" s="3">
        <v>50</v>
      </c>
      <c r="H50" s="3">
        <v>50</v>
      </c>
      <c r="I50" s="3">
        <v>50</v>
      </c>
      <c r="J50" s="3">
        <v>50</v>
      </c>
      <c r="K50" s="3">
        <v>50</v>
      </c>
      <c r="L50" s="3">
        <v>50</v>
      </c>
      <c r="M50" s="3">
        <v>50</v>
      </c>
      <c r="N50" s="4">
        <f t="shared" si="4"/>
        <v>600</v>
      </c>
    </row>
    <row r="51" spans="1:16" x14ac:dyDescent="0.25">
      <c r="A51" s="13" t="s">
        <v>60</v>
      </c>
      <c r="B51" s="10">
        <f t="shared" ref="B51:M51" si="5">SUM(B35:B50)</f>
        <v>1735</v>
      </c>
      <c r="C51" s="10">
        <f t="shared" si="5"/>
        <v>365</v>
      </c>
      <c r="D51" s="10">
        <f t="shared" si="5"/>
        <v>365</v>
      </c>
      <c r="E51" s="10">
        <f t="shared" si="5"/>
        <v>365</v>
      </c>
      <c r="F51" s="10">
        <f t="shared" si="5"/>
        <v>798</v>
      </c>
      <c r="G51" s="10">
        <f t="shared" si="5"/>
        <v>498</v>
      </c>
      <c r="H51" s="10">
        <f t="shared" si="5"/>
        <v>1148</v>
      </c>
      <c r="I51" s="10">
        <f t="shared" si="5"/>
        <v>498</v>
      </c>
      <c r="J51" s="10">
        <f t="shared" si="5"/>
        <v>498</v>
      </c>
      <c r="K51" s="10">
        <f t="shared" si="5"/>
        <v>498</v>
      </c>
      <c r="L51" s="10">
        <f t="shared" si="5"/>
        <v>498</v>
      </c>
      <c r="M51" s="10">
        <f t="shared" si="5"/>
        <v>498</v>
      </c>
      <c r="N51" s="11">
        <f t="shared" si="4"/>
        <v>7764</v>
      </c>
    </row>
    <row r="52" spans="1:16" x14ac:dyDescent="0.25">
      <c r="A52" s="12" t="s">
        <v>56</v>
      </c>
      <c r="B52" s="3">
        <v>159</v>
      </c>
      <c r="C52" s="3">
        <v>159</v>
      </c>
      <c r="D52" s="3">
        <v>159</v>
      </c>
      <c r="E52" s="3">
        <v>159</v>
      </c>
      <c r="F52" s="3">
        <v>159</v>
      </c>
      <c r="G52" s="3">
        <v>159</v>
      </c>
      <c r="H52" s="3">
        <v>159</v>
      </c>
      <c r="I52" s="3">
        <v>159</v>
      </c>
      <c r="J52" s="3">
        <v>159</v>
      </c>
      <c r="K52" s="3">
        <v>159</v>
      </c>
      <c r="L52" s="3">
        <v>159</v>
      </c>
      <c r="M52" s="3">
        <v>159</v>
      </c>
      <c r="N52" s="4">
        <f t="shared" ref="N52:N57" si="6">SUM(B52:M52)</f>
        <v>1908</v>
      </c>
    </row>
    <row r="53" spans="1:16" x14ac:dyDescent="0.25">
      <c r="A53" s="12" t="s">
        <v>57</v>
      </c>
      <c r="B53" s="3">
        <v>4250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4">
        <f t="shared" si="6"/>
        <v>4250</v>
      </c>
    </row>
    <row r="54" spans="1:16" x14ac:dyDescent="0.25">
      <c r="A54" s="12" t="s">
        <v>58</v>
      </c>
      <c r="B54" s="3">
        <v>500</v>
      </c>
      <c r="C54" s="3">
        <v>500</v>
      </c>
      <c r="D54" s="3">
        <v>500</v>
      </c>
      <c r="E54" s="3">
        <v>500</v>
      </c>
      <c r="F54" s="3">
        <v>500</v>
      </c>
      <c r="G54" s="3">
        <v>500</v>
      </c>
      <c r="H54" s="3">
        <v>500</v>
      </c>
      <c r="I54" s="3">
        <v>500</v>
      </c>
      <c r="J54" s="3">
        <v>500</v>
      </c>
      <c r="K54" s="3">
        <v>500</v>
      </c>
      <c r="L54" s="3">
        <v>500</v>
      </c>
      <c r="M54" s="3">
        <v>500</v>
      </c>
      <c r="N54" s="4">
        <f t="shared" si="6"/>
        <v>6000</v>
      </c>
    </row>
    <row r="55" spans="1:16" x14ac:dyDescent="0.25">
      <c r="A55" s="12" t="s">
        <v>59</v>
      </c>
      <c r="B55" s="3">
        <v>0</v>
      </c>
      <c r="C55" s="3">
        <v>0</v>
      </c>
      <c r="D55" s="3">
        <v>1500</v>
      </c>
      <c r="E55" s="3">
        <v>0</v>
      </c>
      <c r="F55" s="3">
        <v>0</v>
      </c>
      <c r="G55" s="3">
        <v>2025</v>
      </c>
      <c r="H55" s="3">
        <v>0</v>
      </c>
      <c r="I55" s="3">
        <v>0</v>
      </c>
      <c r="J55" s="3">
        <v>2025</v>
      </c>
      <c r="K55" s="3">
        <v>0</v>
      </c>
      <c r="L55" s="3">
        <v>0</v>
      </c>
      <c r="M55" s="3">
        <v>2025</v>
      </c>
      <c r="N55" s="4">
        <f t="shared" si="6"/>
        <v>7575</v>
      </c>
    </row>
    <row r="56" spans="1:16" x14ac:dyDescent="0.25">
      <c r="A56" s="13" t="s">
        <v>34</v>
      </c>
      <c r="B56" s="10">
        <f>SUM(B52:B55)</f>
        <v>4909</v>
      </c>
      <c r="C56" s="10">
        <f t="shared" ref="C56:M56" si="7">SUM(C52:C55)</f>
        <v>659</v>
      </c>
      <c r="D56" s="10">
        <f t="shared" si="7"/>
        <v>2159</v>
      </c>
      <c r="E56" s="10">
        <f t="shared" si="7"/>
        <v>659</v>
      </c>
      <c r="F56" s="10">
        <f t="shared" si="7"/>
        <v>659</v>
      </c>
      <c r="G56" s="10">
        <f t="shared" si="7"/>
        <v>2684</v>
      </c>
      <c r="H56" s="10">
        <f t="shared" si="7"/>
        <v>659</v>
      </c>
      <c r="I56" s="10">
        <f t="shared" si="7"/>
        <v>659</v>
      </c>
      <c r="J56" s="10">
        <f t="shared" si="7"/>
        <v>2684</v>
      </c>
      <c r="K56" s="10">
        <f t="shared" si="7"/>
        <v>659</v>
      </c>
      <c r="L56" s="10">
        <f t="shared" si="7"/>
        <v>659</v>
      </c>
      <c r="M56" s="10">
        <f t="shared" si="7"/>
        <v>2684</v>
      </c>
      <c r="N56" s="11">
        <f t="shared" si="6"/>
        <v>19733</v>
      </c>
    </row>
    <row r="57" spans="1:16" x14ac:dyDescent="0.25">
      <c r="A57" s="8" t="s">
        <v>61</v>
      </c>
      <c r="B57" s="14">
        <f t="shared" ref="B57:M57" si="8">SUM(B34+B51+B56)</f>
        <v>8869</v>
      </c>
      <c r="C57" s="14">
        <f t="shared" si="8"/>
        <v>3249</v>
      </c>
      <c r="D57" s="14">
        <f t="shared" si="8"/>
        <v>4749</v>
      </c>
      <c r="E57" s="14">
        <f t="shared" si="8"/>
        <v>3249</v>
      </c>
      <c r="F57" s="14">
        <f t="shared" si="8"/>
        <v>4792</v>
      </c>
      <c r="G57" s="14">
        <f t="shared" si="8"/>
        <v>6517</v>
      </c>
      <c r="H57" s="14">
        <f t="shared" si="8"/>
        <v>5142</v>
      </c>
      <c r="I57" s="14">
        <f t="shared" si="8"/>
        <v>4492</v>
      </c>
      <c r="J57" s="14">
        <f t="shared" si="8"/>
        <v>6517</v>
      </c>
      <c r="K57" s="14">
        <f t="shared" si="8"/>
        <v>4492</v>
      </c>
      <c r="L57" s="14">
        <f t="shared" si="8"/>
        <v>4492</v>
      </c>
      <c r="M57" s="14">
        <f t="shared" si="8"/>
        <v>6517</v>
      </c>
      <c r="N57" s="18">
        <f t="shared" si="6"/>
        <v>63077</v>
      </c>
      <c r="O57" s="2"/>
      <c r="P57" s="2"/>
    </row>
    <row r="58" spans="1:16" x14ac:dyDescent="0.25">
      <c r="A58" s="8" t="s">
        <v>62</v>
      </c>
      <c r="B58" s="14">
        <f t="shared" ref="B58:N58" si="9">(B30-B57)</f>
        <v>-8869</v>
      </c>
      <c r="C58" s="14">
        <f t="shared" si="9"/>
        <v>-749</v>
      </c>
      <c r="D58" s="14">
        <f t="shared" si="9"/>
        <v>251</v>
      </c>
      <c r="E58" s="14">
        <f t="shared" si="9"/>
        <v>1751</v>
      </c>
      <c r="F58" s="14">
        <f t="shared" si="9"/>
        <v>208</v>
      </c>
      <c r="G58" s="14">
        <f t="shared" si="9"/>
        <v>-267</v>
      </c>
      <c r="H58" s="14">
        <f t="shared" si="9"/>
        <v>1733</v>
      </c>
      <c r="I58" s="14">
        <f t="shared" si="9"/>
        <v>3008</v>
      </c>
      <c r="J58" s="14">
        <f t="shared" si="9"/>
        <v>983</v>
      </c>
      <c r="K58" s="14">
        <f t="shared" si="9"/>
        <v>3008</v>
      </c>
      <c r="L58" s="14">
        <f t="shared" si="9"/>
        <v>3008</v>
      </c>
      <c r="M58" s="14">
        <f t="shared" si="9"/>
        <v>983</v>
      </c>
      <c r="N58" s="14">
        <f t="shared" si="9"/>
        <v>5048</v>
      </c>
    </row>
    <row r="59" spans="1:16" x14ac:dyDescent="0.25">
      <c r="A59" s="8" t="s">
        <v>63</v>
      </c>
      <c r="B59" s="14">
        <f t="shared" ref="B59:M59" si="10">B27+B58</f>
        <v>1131</v>
      </c>
      <c r="C59" s="14">
        <f t="shared" si="10"/>
        <v>382</v>
      </c>
      <c r="D59" s="14">
        <f t="shared" si="10"/>
        <v>633</v>
      </c>
      <c r="E59" s="14">
        <f t="shared" si="10"/>
        <v>2384</v>
      </c>
      <c r="F59" s="14">
        <f t="shared" si="10"/>
        <v>2592</v>
      </c>
      <c r="G59" s="14">
        <f t="shared" si="10"/>
        <v>2325</v>
      </c>
      <c r="H59" s="14">
        <f t="shared" si="10"/>
        <v>4058</v>
      </c>
      <c r="I59" s="14">
        <f t="shared" si="10"/>
        <v>7066</v>
      </c>
      <c r="J59" s="14">
        <f t="shared" si="10"/>
        <v>8049</v>
      </c>
      <c r="K59" s="14">
        <f t="shared" si="10"/>
        <v>11057</v>
      </c>
      <c r="L59" s="14">
        <f t="shared" si="10"/>
        <v>14065</v>
      </c>
      <c r="M59" s="14">
        <f t="shared" si="10"/>
        <v>15048</v>
      </c>
      <c r="N59" s="19" t="s">
        <v>13</v>
      </c>
    </row>
    <row r="60" spans="1:16" hidden="1" x14ac:dyDescent="0.25"/>
    <row r="61" spans="1:16" hidden="1" x14ac:dyDescent="0.25"/>
    <row r="62" spans="1:16" hidden="1" x14ac:dyDescent="0.25"/>
    <row r="63" spans="1:16" hidden="1" x14ac:dyDescent="0.25"/>
    <row r="64" spans="1:16" hidden="1" x14ac:dyDescent="0.25"/>
    <row r="65" hidden="1" x14ac:dyDescent="0.25"/>
    <row r="66" hidden="1" x14ac:dyDescent="0.25"/>
    <row r="67" hidden="1" x14ac:dyDescent="0.25"/>
  </sheetData>
  <mergeCells count="11">
    <mergeCell ref="A1:N1"/>
    <mergeCell ref="A2:N2"/>
    <mergeCell ref="A25:N25"/>
    <mergeCell ref="A17:N17"/>
    <mergeCell ref="A18:N18"/>
    <mergeCell ref="A19:N19"/>
    <mergeCell ref="A20:N20"/>
    <mergeCell ref="A21:N21"/>
    <mergeCell ref="A22:N22"/>
    <mergeCell ref="A24:N24"/>
    <mergeCell ref="A23:N23"/>
  </mergeCells>
  <pageMargins left="0.7" right="0.7" top="0.75" bottom="0.75" header="0.3" footer="0.3"/>
  <pageSetup scale="6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Gary's Cash Flow Statement</vt:lpstr>
      <vt:lpstr>'Gary''s Cash Flow Statement'!Print_Titles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Ipsen, Catherine</dc:creator>
  <cp:lastModifiedBy>Ipsen, Catherine</cp:lastModifiedBy>
  <cp:lastPrinted>2021-02-09T19:24:00Z</cp:lastPrinted>
  <dcterms:created xsi:type="dcterms:W3CDTF">2021-01-04T17:48:49Z</dcterms:created>
  <dcterms:modified xsi:type="dcterms:W3CDTF">2021-02-09T19:24:05Z</dcterms:modified>
</cp:coreProperties>
</file>